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735" windowWidth="19245" windowHeight="3765" activeTab="1"/>
  </bookViews>
  <sheets>
    <sheet name="návrh" sheetId="3" r:id="rId1"/>
    <sheet name="rozpočet" sheetId="2" r:id="rId2"/>
  </sheets>
  <calcPr calcId="124519"/>
</workbook>
</file>

<file path=xl/calcChain.xml><?xml version="1.0" encoding="utf-8"?>
<calcChain xmlns="http://schemas.openxmlformats.org/spreadsheetml/2006/main">
  <c r="C66" i="2"/>
  <c r="F56" i="3"/>
  <c r="F43"/>
  <c r="E38"/>
  <c r="F33"/>
  <c r="F31"/>
  <c r="E61"/>
  <c r="E60"/>
  <c r="E57"/>
  <c r="E56"/>
  <c r="E50"/>
  <c r="E49"/>
  <c r="E48"/>
  <c r="E37"/>
  <c r="E33"/>
  <c r="E31"/>
  <c r="E23"/>
  <c r="E20"/>
  <c r="E8"/>
  <c r="C64" i="2" l="1"/>
  <c r="C25"/>
  <c r="C67" i="3"/>
  <c r="C25"/>
  <c r="F67" l="1"/>
  <c r="D67"/>
  <c r="F25"/>
  <c r="D25"/>
  <c r="F69" l="1"/>
  <c r="E67"/>
  <c r="E25"/>
</calcChain>
</file>

<file path=xl/comments1.xml><?xml version="1.0" encoding="utf-8"?>
<comments xmlns="http://schemas.openxmlformats.org/spreadsheetml/2006/main">
  <authors>
    <author>Účetní</author>
  </authors>
  <commentLis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nákup popelnic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náklady na covid</t>
        </r>
      </text>
    </comment>
  </commentList>
</comments>
</file>

<file path=xl/sharedStrings.xml><?xml version="1.0" encoding="utf-8"?>
<sst xmlns="http://schemas.openxmlformats.org/spreadsheetml/2006/main" count="144" uniqueCount="76">
  <si>
    <t>Obec Vážany, IČ: 00636681</t>
  </si>
  <si>
    <t>Paragraf</t>
  </si>
  <si>
    <t>PŘÍJMY</t>
  </si>
  <si>
    <t>daňové příjmy, poplatky, dotace na provoz</t>
  </si>
  <si>
    <t>Pronájem pozemků</t>
  </si>
  <si>
    <t>Vodné od obyvatel</t>
  </si>
  <si>
    <t>Knihovna</t>
  </si>
  <si>
    <t>Ostatní záležitosti v kultuře</t>
  </si>
  <si>
    <t>Pronájem plynovodu</t>
  </si>
  <si>
    <t>zpětný odběr odpadů</t>
  </si>
  <si>
    <t>Činnost místní správy</t>
  </si>
  <si>
    <t>Úroky</t>
  </si>
  <si>
    <t>PŘÍJMY CELKEM</t>
  </si>
  <si>
    <t>VÝDAJE</t>
  </si>
  <si>
    <t>Silnice</t>
  </si>
  <si>
    <t>Dopravní obslužnost</t>
  </si>
  <si>
    <t>Pitná voda</t>
  </si>
  <si>
    <t>Prevence znečištění vody</t>
  </si>
  <si>
    <t>Místní rozhlas</t>
  </si>
  <si>
    <t>Využití vol.času dětí a mládeže</t>
  </si>
  <si>
    <t>Veřejné osvětlení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</si>
  <si>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</si>
  <si>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</si>
  <si>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</si>
  <si>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</si>
  <si>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</si>
  <si>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</si>
  <si>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>Zeleň + ořez stromů</t>
  </si>
  <si>
    <t>Ostatní činnosti - služby pro obyvatelstvo</t>
  </si>
  <si>
    <t>Ochrana obyvatelstva</t>
  </si>
  <si>
    <t>Ost.služby a činn.v obl.soc.prevence</t>
  </si>
  <si>
    <t>Krizová rezerva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</si>
  <si>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</si>
  <si>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</si>
  <si>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</si>
  <si>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</si>
  <si>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</si>
  <si>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</si>
  <si>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finanční výpomoci minulých let</t>
  </si>
  <si>
    <t>VÝDAJE CELKEM</t>
  </si>
  <si>
    <t>FINANCOVÁNÍ</t>
  </si>
  <si>
    <t>Sportovní zařízení ve vlast.obce (tenis.kurt,…)</t>
  </si>
  <si>
    <t>pěstební činnost</t>
  </si>
  <si>
    <t>ostatní záležitosti v kultuře (kronika)</t>
  </si>
  <si>
    <t>Zájmová činnost v kultuře (KD,…)</t>
  </si>
  <si>
    <t>Nebytové hospodářství</t>
  </si>
  <si>
    <t>Sportovní zařízení ve vl.obce</t>
  </si>
  <si>
    <t>Ost.sportovní činnosti (Kopaná - Torpéda)</t>
  </si>
  <si>
    <t xml:space="preserve">ostatní činnost </t>
  </si>
  <si>
    <t>pronájem - pohostinství, KD</t>
  </si>
  <si>
    <t>Komunální služby a územní rozvoj (pozemky)</t>
  </si>
  <si>
    <t>Ing. Libor Dvořák, starosta obce</t>
  </si>
  <si>
    <t>Závazným ukazatelem je u daňových příjmů, příjatých transferů a financování - položka.</t>
  </si>
  <si>
    <t>U nedaňových příjmů, kapitálových příjmů, běžných výdajů a kapitálových výdajů je</t>
  </si>
  <si>
    <t>závazným ukazatelem paragraf.</t>
  </si>
  <si>
    <t xml:space="preserve">Zveřejněno dálkovým přístupem </t>
  </si>
  <si>
    <t xml:space="preserve">Sňato dne: </t>
  </si>
  <si>
    <t>pohřebnictví</t>
  </si>
  <si>
    <t>sbor dobrovolných hasičů</t>
  </si>
  <si>
    <t>NÁVRH ROZPOČTU OBCE VÁŽANY NA ROK 2022</t>
  </si>
  <si>
    <t>Výsledek roku 2020</t>
  </si>
  <si>
    <t>Schválený rozpočet 2021</t>
  </si>
  <si>
    <t>Předpokládané plnění rozpočtu 2021</t>
  </si>
  <si>
    <t>Návrh rozpočtu 2022</t>
  </si>
  <si>
    <t>Vyvěšeno dne: 26. 11. 2021</t>
  </si>
  <si>
    <t>Schváleno zastupitelstvem obce dne: 26.11.2021</t>
  </si>
  <si>
    <t>Ve Vážanech 26. 11. 2021</t>
  </si>
  <si>
    <t>výstavba a údržba míst.IS</t>
  </si>
  <si>
    <t>Volby do zast.ÚSC</t>
  </si>
  <si>
    <t>Příjmy z pronájmu</t>
  </si>
  <si>
    <t>Volby do parlamentu ČR</t>
  </si>
  <si>
    <t>ROZPOČET OBCE VÁŽANY NA ROK 2022</t>
  </si>
  <si>
    <t>Rozpočet 2022</t>
  </si>
  <si>
    <t>Ve Vážanech 17. 12. 2021</t>
  </si>
  <si>
    <t>Vyvěšeno dne: 17. 12. 2021</t>
  </si>
  <si>
    <t>Schváleno zastupitelstvem obce dne: 17.12.2021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</si>
</sst>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/>
    <xf numFmtId="0" fontId="8" fillId="0" borderId="0" xfId="0" applyFont="1"/>
    <xf numFmtId="0" fontId="7" fillId="0" borderId="0" xfId="0" applyFont="1"/>
    <xf numFmtId="164" fontId="3" fillId="0" borderId="0" xfId="0" applyNumberFormat="1" applyFont="1"/>
    <xf numFmtId="0" fontId="0" fillId="0" borderId="0" xfId="0" applyFont="1"/>
    <xf numFmtId="164" fontId="0" fillId="2" borderId="0" xfId="0" applyNumberFormat="1" applyFill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activeCell="A5" sqref="A5:F78"/>
    </sheetView>
  </sheetViews>
  <sheetFormatPr defaultRowHeight="15"/>
  <cols>
    <col min="1" max="1" width="9.7109375" customWidth="1"/>
    <col min="2" max="2" width="37.5703125" customWidth="1"/>
    <col min="3" max="3" width="16.140625" customWidth="1"/>
    <col min="4" max="4" width="15.140625" customWidth="1"/>
    <col min="5" max="5" width="15" customWidth="1"/>
    <col min="6" max="6" width="17.85546875" customWidth="1"/>
    <col min="7" max="7" width="12.5703125" bestFit="1" customWidth="1"/>
  </cols>
  <sheetData>
    <row r="1" spans="1:7" ht="18.75">
      <c r="A1" s="1" t="s">
        <v>0</v>
      </c>
    </row>
    <row r="2" spans="1:7" s="3" customFormat="1" ht="15.75">
      <c r="A2"/>
      <c r="B2"/>
      <c r="C2"/>
      <c r="D2"/>
      <c r="E2"/>
    </row>
    <row r="3" spans="1:7" ht="21">
      <c r="A3" s="18" t="s">
        <v>59</v>
      </c>
      <c r="B3" s="18"/>
      <c r="C3" s="18"/>
      <c r="D3" s="18"/>
      <c r="E3" s="18"/>
      <c r="F3" s="18"/>
    </row>
    <row r="4" spans="1:7" ht="15.75">
      <c r="A4" s="4"/>
      <c r="B4" s="5"/>
      <c r="C4" s="5"/>
      <c r="D4" s="5"/>
      <c r="E4" s="5"/>
    </row>
    <row r="6" spans="1:7">
      <c r="A6" s="6" t="s">
        <v>1</v>
      </c>
      <c r="C6" s="19" t="s">
        <v>60</v>
      </c>
      <c r="D6" s="19" t="s">
        <v>61</v>
      </c>
      <c r="E6" s="19" t="s">
        <v>62</v>
      </c>
      <c r="F6" s="19" t="s">
        <v>63</v>
      </c>
    </row>
    <row r="7" spans="1:7">
      <c r="A7" s="6" t="s">
        <v>2</v>
      </c>
      <c r="C7" s="19"/>
      <c r="D7" s="19"/>
      <c r="E7" s="19"/>
      <c r="F7" s="19"/>
    </row>
    <row r="8" spans="1:7">
      <c r="A8">
        <v>0</v>
      </c>
      <c r="B8" t="s">
        <v>3</v>
      </c>
      <c r="C8" s="12">
        <v>4109176.14</v>
      </c>
      <c r="D8" s="12">
        <v>3100000</v>
      </c>
      <c r="E8" s="7">
        <f>3301225.43/10*12</f>
        <v>3961470.5159999998</v>
      </c>
      <c r="F8" s="12">
        <v>4250000</v>
      </c>
    </row>
    <row r="9" spans="1:7">
      <c r="A9">
        <v>1019</v>
      </c>
      <c r="B9" t="s">
        <v>4</v>
      </c>
      <c r="C9" s="12">
        <v>46181</v>
      </c>
      <c r="D9" s="12">
        <v>31000</v>
      </c>
      <c r="E9" s="12">
        <v>46200</v>
      </c>
      <c r="F9" s="12">
        <v>46200</v>
      </c>
      <c r="G9" s="12"/>
    </row>
    <row r="10" spans="1:7">
      <c r="A10">
        <v>1031</v>
      </c>
      <c r="B10" t="s">
        <v>42</v>
      </c>
      <c r="C10" s="12">
        <v>73988.56</v>
      </c>
      <c r="D10" s="12">
        <v>25000</v>
      </c>
      <c r="E10" s="7">
        <v>0</v>
      </c>
      <c r="F10" s="12">
        <v>25000</v>
      </c>
    </row>
    <row r="11" spans="1:7">
      <c r="A11">
        <v>2310</v>
      </c>
      <c r="B11" t="s">
        <v>5</v>
      </c>
      <c r="C11" s="12">
        <v>114043</v>
      </c>
      <c r="D11" s="12">
        <v>155000</v>
      </c>
      <c r="E11" s="7">
        <v>210000</v>
      </c>
      <c r="F11" s="12">
        <v>160000</v>
      </c>
    </row>
    <row r="12" spans="1:7">
      <c r="A12">
        <v>3314</v>
      </c>
      <c r="B12" t="s">
        <v>6</v>
      </c>
      <c r="C12" s="12">
        <v>1500</v>
      </c>
      <c r="D12" s="12">
        <v>1000</v>
      </c>
      <c r="E12" s="7">
        <v>1500</v>
      </c>
      <c r="F12" s="12">
        <v>1500</v>
      </c>
    </row>
    <row r="13" spans="1:7">
      <c r="A13">
        <v>3319</v>
      </c>
      <c r="B13" t="s">
        <v>7</v>
      </c>
      <c r="C13" s="12">
        <v>0</v>
      </c>
      <c r="D13" s="12">
        <v>2000</v>
      </c>
      <c r="E13" s="7">
        <v>0</v>
      </c>
      <c r="F13" s="12">
        <v>0</v>
      </c>
    </row>
    <row r="14" spans="1:7">
      <c r="A14">
        <v>3392</v>
      </c>
      <c r="B14" t="s">
        <v>69</v>
      </c>
      <c r="C14" s="12">
        <v>0</v>
      </c>
      <c r="D14" s="12">
        <v>0</v>
      </c>
      <c r="E14" s="7">
        <v>0</v>
      </c>
      <c r="F14" s="12">
        <v>0</v>
      </c>
    </row>
    <row r="15" spans="1:7">
      <c r="A15">
        <v>3412</v>
      </c>
      <c r="B15" t="s">
        <v>41</v>
      </c>
      <c r="C15" s="12">
        <v>3800</v>
      </c>
      <c r="D15" s="12">
        <v>8000</v>
      </c>
      <c r="E15" s="7">
        <v>3000</v>
      </c>
      <c r="F15" s="12">
        <v>4000</v>
      </c>
    </row>
    <row r="16" spans="1:7">
      <c r="A16">
        <v>3613</v>
      </c>
      <c r="B16" t="s">
        <v>49</v>
      </c>
      <c r="C16" s="12">
        <v>6000</v>
      </c>
      <c r="D16" s="12">
        <v>12000</v>
      </c>
      <c r="E16" s="7">
        <v>6000</v>
      </c>
      <c r="F16" s="12">
        <v>6000</v>
      </c>
    </row>
    <row r="17" spans="1:7">
      <c r="A17">
        <v>3632</v>
      </c>
      <c r="B17" t="s">
        <v>57</v>
      </c>
      <c r="C17" s="12">
        <v>22451</v>
      </c>
      <c r="D17" s="12">
        <v>0</v>
      </c>
      <c r="E17" s="7">
        <v>0</v>
      </c>
      <c r="F17" s="12">
        <v>0</v>
      </c>
    </row>
    <row r="18" spans="1:7">
      <c r="A18">
        <v>3633</v>
      </c>
      <c r="B18" t="s">
        <v>67</v>
      </c>
      <c r="C18" s="12">
        <v>108650</v>
      </c>
      <c r="D18" s="12">
        <v>55000</v>
      </c>
      <c r="E18" s="7">
        <v>106228</v>
      </c>
      <c r="F18" s="12">
        <v>106228</v>
      </c>
      <c r="G18" s="12"/>
    </row>
    <row r="19" spans="1:7">
      <c r="A19">
        <v>3639</v>
      </c>
      <c r="B19" t="s">
        <v>50</v>
      </c>
      <c r="C19" s="12">
        <v>8525</v>
      </c>
      <c r="D19" s="12">
        <v>0</v>
      </c>
      <c r="E19" s="7">
        <v>55750</v>
      </c>
      <c r="F19" s="12">
        <v>55750</v>
      </c>
    </row>
    <row r="20" spans="1:7">
      <c r="A20">
        <v>3723</v>
      </c>
      <c r="B20" t="s">
        <v>9</v>
      </c>
      <c r="C20" s="12">
        <v>5453</v>
      </c>
      <c r="D20" s="12">
        <v>55000</v>
      </c>
      <c r="E20" s="7">
        <f>46733+16740</f>
        <v>63473</v>
      </c>
      <c r="F20" s="12">
        <v>70000</v>
      </c>
    </row>
    <row r="21" spans="1:7">
      <c r="A21">
        <v>5512</v>
      </c>
      <c r="B21" t="s">
        <v>58</v>
      </c>
      <c r="C21" s="12">
        <v>53525.57</v>
      </c>
      <c r="D21" s="12">
        <v>0</v>
      </c>
      <c r="E21" s="7">
        <v>0</v>
      </c>
      <c r="F21" s="12">
        <v>0</v>
      </c>
    </row>
    <row r="22" spans="1:7">
      <c r="A22">
        <v>6171</v>
      </c>
      <c r="B22" t="s">
        <v>10</v>
      </c>
      <c r="C22" s="12">
        <v>0</v>
      </c>
      <c r="D22" s="7">
        <v>1000</v>
      </c>
      <c r="E22" s="7">
        <v>0</v>
      </c>
      <c r="F22" s="7">
        <v>0</v>
      </c>
    </row>
    <row r="23" spans="1:7">
      <c r="A23">
        <v>6310</v>
      </c>
      <c r="B23" t="s">
        <v>11</v>
      </c>
      <c r="C23" s="12">
        <v>1530.76</v>
      </c>
      <c r="D23" s="7">
        <v>10000</v>
      </c>
      <c r="E23" s="7">
        <f>1435.06/10*12</f>
        <v>1722.0720000000001</v>
      </c>
      <c r="F23" s="7">
        <v>2000</v>
      </c>
    </row>
    <row r="24" spans="1:7">
      <c r="D24" s="7"/>
      <c r="E24" s="7"/>
    </row>
    <row r="25" spans="1:7" ht="18.75">
      <c r="A25" s="8" t="s">
        <v>12</v>
      </c>
      <c r="B25" s="8"/>
      <c r="C25" s="9">
        <f>SUM(C8:C24)</f>
        <v>4554824.03</v>
      </c>
      <c r="D25" s="9">
        <f>SUM(D8:D24)</f>
        <v>3455000</v>
      </c>
      <c r="E25" s="9">
        <f>SUM(E8:E24)</f>
        <v>4455343.5879999995</v>
      </c>
      <c r="F25" s="10">
        <f>SUM(F8:F24)</f>
        <v>4726678</v>
      </c>
    </row>
    <row r="26" spans="1:7">
      <c r="D26" s="7"/>
      <c r="E26" s="7"/>
    </row>
    <row r="27" spans="1:7">
      <c r="D27" s="7"/>
      <c r="E27" s="7"/>
    </row>
    <row r="28" spans="1:7">
      <c r="A28" s="6" t="s">
        <v>1</v>
      </c>
      <c r="C28" s="19" t="s">
        <v>60</v>
      </c>
      <c r="D28" s="20" t="s">
        <v>61</v>
      </c>
      <c r="E28" s="20" t="s">
        <v>62</v>
      </c>
      <c r="F28" s="21" t="s">
        <v>63</v>
      </c>
    </row>
    <row r="29" spans="1:7">
      <c r="A29" s="6" t="s">
        <v>13</v>
      </c>
      <c r="C29" s="19"/>
      <c r="D29" s="20"/>
      <c r="E29" s="20"/>
      <c r="F29" s="21"/>
    </row>
    <row r="30" spans="1:7">
      <c r="A30">
        <v>1031</v>
      </c>
      <c r="B30" t="s">
        <v>42</v>
      </c>
      <c r="C30" s="12">
        <v>75238.81</v>
      </c>
      <c r="D30" s="12">
        <v>50000</v>
      </c>
      <c r="E30" s="7">
        <v>0</v>
      </c>
      <c r="F30" s="12">
        <v>20000</v>
      </c>
    </row>
    <row r="31" spans="1:7">
      <c r="A31">
        <v>2212</v>
      </c>
      <c r="B31" t="s">
        <v>14</v>
      </c>
      <c r="C31" s="12">
        <v>18353.099999999999</v>
      </c>
      <c r="D31" s="12">
        <v>650000</v>
      </c>
      <c r="E31" s="17">
        <f>71561/10*12</f>
        <v>85873.200000000012</v>
      </c>
      <c r="F31" s="12">
        <f>150000+500000+2000000+50000</f>
        <v>2700000</v>
      </c>
    </row>
    <row r="32" spans="1:7">
      <c r="A32">
        <v>2292</v>
      </c>
      <c r="B32" t="s">
        <v>15</v>
      </c>
      <c r="C32" s="12">
        <v>11550</v>
      </c>
      <c r="D32" s="12">
        <v>15000</v>
      </c>
      <c r="E32" s="7">
        <v>11550</v>
      </c>
      <c r="F32" s="12">
        <v>12000</v>
      </c>
    </row>
    <row r="33" spans="1:7">
      <c r="A33">
        <v>2310</v>
      </c>
      <c r="B33" t="s">
        <v>16</v>
      </c>
      <c r="C33" s="12">
        <v>136074.32</v>
      </c>
      <c r="D33" s="12">
        <v>2370000</v>
      </c>
      <c r="E33" s="7">
        <f>420091.68/10*12</f>
        <v>504110.01599999995</v>
      </c>
      <c r="F33" s="12">
        <f>500000+2400000+200000+500000</f>
        <v>3600000</v>
      </c>
    </row>
    <row r="34" spans="1:7">
      <c r="A34">
        <v>2322</v>
      </c>
      <c r="B34" t="s">
        <v>17</v>
      </c>
      <c r="C34" s="12">
        <v>0</v>
      </c>
      <c r="D34" s="12">
        <v>320000</v>
      </c>
      <c r="E34" s="7">
        <v>0</v>
      </c>
      <c r="F34" s="12">
        <v>0</v>
      </c>
      <c r="G34" s="12"/>
    </row>
    <row r="35" spans="1:7">
      <c r="A35">
        <v>3314</v>
      </c>
      <c r="B35" t="s">
        <v>6</v>
      </c>
      <c r="C35" s="12">
        <v>52171.78</v>
      </c>
      <c r="D35" s="12">
        <v>60000</v>
      </c>
      <c r="E35" s="7">
        <v>55000</v>
      </c>
      <c r="F35" s="12">
        <v>60000</v>
      </c>
    </row>
    <row r="36" spans="1:7">
      <c r="A36">
        <v>3319</v>
      </c>
      <c r="B36" t="s">
        <v>43</v>
      </c>
      <c r="C36" s="12">
        <v>4538</v>
      </c>
      <c r="D36" s="12">
        <v>5000</v>
      </c>
      <c r="E36" s="7">
        <v>0</v>
      </c>
      <c r="F36" s="12">
        <v>0</v>
      </c>
    </row>
    <row r="37" spans="1:7">
      <c r="A37">
        <v>3341</v>
      </c>
      <c r="B37" t="s">
        <v>18</v>
      </c>
      <c r="C37" s="12">
        <v>4896</v>
      </c>
      <c r="D37" s="11">
        <v>10000</v>
      </c>
      <c r="E37" s="7">
        <f>12640+20000</f>
        <v>32640</v>
      </c>
      <c r="F37" s="11">
        <v>30000</v>
      </c>
    </row>
    <row r="38" spans="1:7">
      <c r="A38">
        <v>3392</v>
      </c>
      <c r="B38" t="s">
        <v>44</v>
      </c>
      <c r="C38" s="12">
        <v>46463</v>
      </c>
      <c r="D38" s="7">
        <v>2000000</v>
      </c>
      <c r="E38" s="7">
        <f>5221+1500000</f>
        <v>1505221</v>
      </c>
      <c r="F38" s="7">
        <v>270000</v>
      </c>
    </row>
    <row r="39" spans="1:7">
      <c r="A39">
        <v>3412</v>
      </c>
      <c r="B39" t="s">
        <v>46</v>
      </c>
      <c r="C39" s="12">
        <v>23981.759999999998</v>
      </c>
      <c r="D39" s="7">
        <v>150000</v>
      </c>
      <c r="E39" s="7">
        <v>19993.759999999998</v>
      </c>
      <c r="F39" s="7">
        <v>20000</v>
      </c>
    </row>
    <row r="40" spans="1:7">
      <c r="A40">
        <v>3419</v>
      </c>
      <c r="B40" t="s">
        <v>47</v>
      </c>
      <c r="C40" s="12">
        <v>20000</v>
      </c>
      <c r="D40" s="7">
        <v>10000</v>
      </c>
      <c r="E40" s="7">
        <v>10000</v>
      </c>
      <c r="F40" s="7">
        <v>10000</v>
      </c>
    </row>
    <row r="41" spans="1:7">
      <c r="A41">
        <v>3421</v>
      </c>
      <c r="B41" t="s">
        <v>19</v>
      </c>
      <c r="C41" s="12">
        <v>0</v>
      </c>
      <c r="D41" s="7">
        <v>10000</v>
      </c>
      <c r="E41" s="7">
        <v>3051</v>
      </c>
      <c r="F41" s="7">
        <v>10000</v>
      </c>
    </row>
    <row r="42" spans="1:7">
      <c r="A42">
        <v>3613</v>
      </c>
      <c r="B42" t="s">
        <v>45</v>
      </c>
      <c r="C42" s="12">
        <v>1319</v>
      </c>
      <c r="D42" s="7">
        <v>50000</v>
      </c>
      <c r="E42" s="7">
        <v>0</v>
      </c>
      <c r="F42" s="7">
        <v>0</v>
      </c>
    </row>
    <row r="43" spans="1:7">
      <c r="A43">
        <v>3631</v>
      </c>
      <c r="B43" t="s">
        <v>20</v>
      </c>
      <c r="C43" s="12">
        <v>66603.240000000005</v>
      </c>
      <c r="D43" s="7">
        <v>50000</v>
      </c>
      <c r="E43" s="7">
        <v>43683.47</v>
      </c>
      <c r="F43" s="7">
        <f>50000+50000</f>
        <v>100000</v>
      </c>
    </row>
    <row r="44" spans="1:7">
      <c r="A44">
        <v>3633</v>
      </c>
      <c r="B44" t="s">
        <v>21</v>
      </c>
      <c r="C44" s="12">
        <v>0</v>
      </c>
      <c r="D44" s="7">
        <v>50000</v>
      </c>
      <c r="E44" s="7">
        <v>0</v>
      </c>
      <c r="F44" s="7">
        <v>0</v>
      </c>
    </row>
    <row r="45" spans="1:7">
      <c r="A45">
        <v>3636</v>
      </c>
      <c r="B45" t="s">
        <v>22</v>
      </c>
      <c r="C45" s="12">
        <v>3465</v>
      </c>
      <c r="D45" s="12">
        <v>45000</v>
      </c>
      <c r="E45" s="7">
        <v>3465</v>
      </c>
      <c r="F45" s="12">
        <v>20000</v>
      </c>
    </row>
    <row r="46" spans="1:7">
      <c r="A46">
        <v>3639</v>
      </c>
      <c r="B46" t="s">
        <v>23</v>
      </c>
      <c r="C46" s="12">
        <v>2000</v>
      </c>
      <c r="D46" s="12">
        <v>300000</v>
      </c>
      <c r="E46" s="7">
        <v>9445</v>
      </c>
      <c r="F46" s="12">
        <v>20000</v>
      </c>
    </row>
    <row r="47" spans="1:7">
      <c r="A47">
        <v>3721</v>
      </c>
      <c r="B47" t="s">
        <v>24</v>
      </c>
      <c r="C47" s="12">
        <v>27455.5</v>
      </c>
      <c r="D47" s="12">
        <v>25000</v>
      </c>
      <c r="E47" s="7">
        <v>16667.75</v>
      </c>
      <c r="F47" s="12">
        <v>25000</v>
      </c>
    </row>
    <row r="48" spans="1:7">
      <c r="A48">
        <v>3722</v>
      </c>
      <c r="B48" t="s">
        <v>25</v>
      </c>
      <c r="C48" s="12">
        <v>637604</v>
      </c>
      <c r="D48" s="12">
        <v>140000</v>
      </c>
      <c r="E48" s="7">
        <f>73338.49/10*12</f>
        <v>88006.187999999995</v>
      </c>
      <c r="F48" s="12">
        <v>90000</v>
      </c>
    </row>
    <row r="49" spans="1:7">
      <c r="A49">
        <v>3723</v>
      </c>
      <c r="B49" t="s">
        <v>26</v>
      </c>
      <c r="C49" s="12">
        <v>90284.25</v>
      </c>
      <c r="D49" s="12">
        <v>50000</v>
      </c>
      <c r="E49" s="7">
        <f>91891.59/10*12</f>
        <v>110269.908</v>
      </c>
      <c r="F49" s="12">
        <v>120000</v>
      </c>
    </row>
    <row r="50" spans="1:7">
      <c r="A50">
        <v>3745</v>
      </c>
      <c r="B50" t="s">
        <v>27</v>
      </c>
      <c r="C50" s="12">
        <v>107194.97</v>
      </c>
      <c r="D50" s="7">
        <v>300000</v>
      </c>
      <c r="E50" s="7">
        <f>139338.6+6000</f>
        <v>145338.6</v>
      </c>
      <c r="F50" s="7">
        <v>150000</v>
      </c>
    </row>
    <row r="51" spans="1:7">
      <c r="A51">
        <v>3900</v>
      </c>
      <c r="B51" t="s">
        <v>28</v>
      </c>
      <c r="C51" s="12">
        <v>0</v>
      </c>
      <c r="D51" s="7">
        <v>5000</v>
      </c>
      <c r="E51" s="7">
        <v>0</v>
      </c>
      <c r="F51" s="7">
        <v>5000</v>
      </c>
    </row>
    <row r="52" spans="1:7">
      <c r="A52">
        <v>4359</v>
      </c>
      <c r="B52" t="s">
        <v>29</v>
      </c>
      <c r="C52" s="12">
        <v>43720</v>
      </c>
      <c r="D52" s="7">
        <v>50000</v>
      </c>
      <c r="E52" s="7">
        <v>32860</v>
      </c>
      <c r="F52" s="7">
        <v>10000</v>
      </c>
    </row>
    <row r="53" spans="1:7">
      <c r="A53">
        <v>4379</v>
      </c>
      <c r="B53" t="s">
        <v>30</v>
      </c>
      <c r="C53" s="12">
        <v>25248</v>
      </c>
      <c r="D53" s="7">
        <v>0</v>
      </c>
      <c r="E53" s="7">
        <v>0</v>
      </c>
      <c r="F53" s="7">
        <v>5000</v>
      </c>
      <c r="G53" s="7"/>
    </row>
    <row r="54" spans="1:7">
      <c r="A54">
        <v>5213</v>
      </c>
      <c r="B54" t="s">
        <v>31</v>
      </c>
      <c r="C54" s="12">
        <v>13485</v>
      </c>
      <c r="D54" s="7">
        <v>100000</v>
      </c>
      <c r="E54" s="7">
        <v>9663</v>
      </c>
      <c r="F54" s="7">
        <v>10000</v>
      </c>
    </row>
    <row r="55" spans="1:7">
      <c r="A55">
        <v>5229</v>
      </c>
      <c r="C55" s="12">
        <v>0</v>
      </c>
      <c r="D55" s="7">
        <v>0</v>
      </c>
      <c r="E55" s="7">
        <v>231000</v>
      </c>
      <c r="F55" s="7">
        <v>0</v>
      </c>
    </row>
    <row r="56" spans="1:7">
      <c r="A56">
        <v>5512</v>
      </c>
      <c r="B56" t="s">
        <v>32</v>
      </c>
      <c r="C56" s="12">
        <v>3253</v>
      </c>
      <c r="D56" s="7">
        <v>1300000</v>
      </c>
      <c r="E56" s="7">
        <f>73299.5/10*12</f>
        <v>87959.4</v>
      </c>
      <c r="F56" s="7">
        <f>2000000+150000</f>
        <v>2150000</v>
      </c>
    </row>
    <row r="57" spans="1:7">
      <c r="A57">
        <v>6112</v>
      </c>
      <c r="B57" t="s">
        <v>33</v>
      </c>
      <c r="C57" s="12">
        <v>230671</v>
      </c>
      <c r="D57" s="7">
        <v>260000</v>
      </c>
      <c r="E57" s="7">
        <f>195640/10*12</f>
        <v>234768</v>
      </c>
      <c r="F57" s="7">
        <v>260000</v>
      </c>
    </row>
    <row r="58" spans="1:7">
      <c r="A58">
        <v>6115</v>
      </c>
      <c r="B58" t="s">
        <v>68</v>
      </c>
      <c r="C58" s="12">
        <v>21598.799999999999</v>
      </c>
      <c r="D58" s="7">
        <v>0</v>
      </c>
      <c r="E58" s="7">
        <v>0</v>
      </c>
      <c r="F58" s="7">
        <v>0</v>
      </c>
    </row>
    <row r="59" spans="1:7">
      <c r="A59" s="2">
        <v>6114</v>
      </c>
      <c r="B59" t="s">
        <v>70</v>
      </c>
      <c r="C59" s="12">
        <v>0</v>
      </c>
      <c r="D59" s="7">
        <v>0</v>
      </c>
      <c r="E59" s="12">
        <v>21500</v>
      </c>
      <c r="F59" s="7">
        <v>0</v>
      </c>
    </row>
    <row r="60" spans="1:7">
      <c r="A60">
        <v>6171</v>
      </c>
      <c r="B60" t="s">
        <v>34</v>
      </c>
      <c r="C60" s="12">
        <v>357476.06</v>
      </c>
      <c r="D60" s="7">
        <v>420000</v>
      </c>
      <c r="E60" s="7">
        <f>325889.31/10*12</f>
        <v>391067.17200000002</v>
      </c>
      <c r="F60" s="7">
        <v>420000</v>
      </c>
    </row>
    <row r="61" spans="1:7">
      <c r="A61">
        <v>6310</v>
      </c>
      <c r="B61" t="s">
        <v>35</v>
      </c>
      <c r="C61" s="12">
        <v>5795.8</v>
      </c>
      <c r="D61" s="12">
        <v>6000</v>
      </c>
      <c r="E61" s="7">
        <f>5009.2/10*12</f>
        <v>6011.0399999999991</v>
      </c>
      <c r="F61" s="12">
        <v>6500</v>
      </c>
    </row>
    <row r="62" spans="1:7">
      <c r="A62" s="2">
        <v>6320</v>
      </c>
      <c r="B62" t="s">
        <v>36</v>
      </c>
      <c r="C62" s="12">
        <v>34790</v>
      </c>
      <c r="D62" s="12">
        <v>24000</v>
      </c>
      <c r="E62" s="7">
        <v>36532</v>
      </c>
      <c r="F62" s="12">
        <v>40000</v>
      </c>
    </row>
    <row r="63" spans="1:7" s="3" customFormat="1" ht="15.75">
      <c r="A63">
        <v>6399</v>
      </c>
      <c r="B63" t="s">
        <v>37</v>
      </c>
      <c r="C63" s="12">
        <v>26790</v>
      </c>
      <c r="D63" s="12">
        <v>26000</v>
      </c>
      <c r="E63" s="7">
        <v>26410</v>
      </c>
      <c r="F63" s="12">
        <v>26000</v>
      </c>
    </row>
    <row r="64" spans="1:7">
      <c r="A64">
        <v>6402</v>
      </c>
      <c r="B64" t="s">
        <v>38</v>
      </c>
      <c r="C64" s="12">
        <v>15847</v>
      </c>
      <c r="D64" s="12">
        <v>0</v>
      </c>
      <c r="E64" s="7">
        <v>9401.2000000000007</v>
      </c>
      <c r="F64" s="12">
        <v>0</v>
      </c>
    </row>
    <row r="65" spans="1:6">
      <c r="A65">
        <v>6409</v>
      </c>
      <c r="B65" t="s">
        <v>48</v>
      </c>
      <c r="C65" s="12">
        <v>0</v>
      </c>
      <c r="D65" s="12">
        <v>0</v>
      </c>
      <c r="E65" s="7">
        <v>0</v>
      </c>
      <c r="F65" s="12">
        <v>0</v>
      </c>
    </row>
    <row r="66" spans="1:6">
      <c r="F66" s="12"/>
    </row>
    <row r="67" spans="1:6" ht="15.75">
      <c r="A67" s="14" t="s">
        <v>39</v>
      </c>
      <c r="B67" s="14"/>
      <c r="C67" s="9">
        <f>SUM(C30:C66)</f>
        <v>2107867.39</v>
      </c>
      <c r="D67" s="9">
        <f>SUM(D30:D66)</f>
        <v>8851000</v>
      </c>
      <c r="E67" s="9">
        <f>SUM(E30:E66)</f>
        <v>3731486.7039999999</v>
      </c>
      <c r="F67" s="9">
        <f>SUM(F30:F60)+SUM(F61:F65)</f>
        <v>10189500</v>
      </c>
    </row>
    <row r="68" spans="1:6" s="14" customFormat="1" ht="15.75">
      <c r="D68" s="9"/>
      <c r="E68" s="9"/>
      <c r="F68" s="9"/>
    </row>
    <row r="69" spans="1:6" s="14" customFormat="1" ht="15.75">
      <c r="A69" s="14" t="s">
        <v>40</v>
      </c>
      <c r="D69" s="9"/>
      <c r="E69" s="9"/>
      <c r="F69" s="9">
        <f>F67-F25</f>
        <v>5462822</v>
      </c>
    </row>
    <row r="70" spans="1:6" s="14" customFormat="1" ht="18.75">
      <c r="A70" s="8"/>
      <c r="B70" s="8"/>
      <c r="C70" s="8"/>
      <c r="D70" s="10"/>
      <c r="E70" s="10"/>
      <c r="F70" s="12"/>
    </row>
    <row r="71" spans="1:6" ht="18.75">
      <c r="A71" t="s">
        <v>52</v>
      </c>
      <c r="D71" s="8"/>
      <c r="E71" s="7"/>
    </row>
    <row r="72" spans="1:6">
      <c r="A72" t="s">
        <v>53</v>
      </c>
      <c r="E72" s="7"/>
    </row>
    <row r="73" spans="1:6">
      <c r="A73" t="s">
        <v>54</v>
      </c>
    </row>
    <row r="75" spans="1:6" ht="15.75">
      <c r="A75" t="s">
        <v>66</v>
      </c>
      <c r="D75" s="15"/>
    </row>
    <row r="76" spans="1:6" ht="15.75">
      <c r="B76" s="3"/>
      <c r="C76" s="3"/>
      <c r="D76" s="3"/>
    </row>
    <row r="77" spans="1:6" ht="15.75">
      <c r="A77" s="16" t="s">
        <v>51</v>
      </c>
      <c r="B77" s="3"/>
      <c r="C77" s="3"/>
      <c r="D77" s="3"/>
    </row>
    <row r="78" spans="1:6" ht="15.75">
      <c r="A78" s="13"/>
      <c r="D78" s="3"/>
    </row>
    <row r="79" spans="1:6" ht="15.75">
      <c r="A79" s="13"/>
      <c r="D79" s="15"/>
    </row>
    <row r="82" spans="1:1">
      <c r="A82" s="13" t="s">
        <v>55</v>
      </c>
    </row>
    <row r="83" spans="1:1">
      <c r="A83" s="13" t="s">
        <v>64</v>
      </c>
    </row>
    <row r="84" spans="1:1">
      <c r="A84" s="13" t="s">
        <v>56</v>
      </c>
    </row>
    <row r="85" spans="1:1">
      <c r="A85" s="13" t="s">
        <v>65</v>
      </c>
    </row>
  </sheetData>
  <mergeCells count="9">
    <mergeCell ref="A3:F3"/>
    <mergeCell ref="D6:D7"/>
    <mergeCell ref="E6:E7"/>
    <mergeCell ref="F6:F7"/>
    <mergeCell ref="D28:D29"/>
    <mergeCell ref="E28:E29"/>
    <mergeCell ref="F28:F29"/>
    <mergeCell ref="C6:C7"/>
    <mergeCell ref="C28:C29"/>
  </mergeCells>
  <pageMargins left="0.70866141732283472" right="0.70866141732283472" top="0.78740157480314965" bottom="0.78740157480314965" header="0.31496062992125984" footer="0.31496062992125984"/>
  <pageSetup paperSize="9" scale="70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>
      <selection activeCell="F37" sqref="F37"/>
    </sheetView>
  </sheetViews>
  <sheetFormatPr defaultRowHeight="15"/>
  <cols>
    <col min="1" max="1" width="9.7109375" customWidth="1"/>
    <col min="2" max="2" width="39.42578125" customWidth="1"/>
    <col min="3" max="3" width="18.140625" customWidth="1"/>
  </cols>
  <sheetData>
    <row r="1" spans="1:3" ht="18.75">
      <c r="A1" s="1" t="s">
        <v>0</v>
      </c>
    </row>
    <row r="2" spans="1:3" s="3" customFormat="1" ht="15.75">
      <c r="A2"/>
      <c r="B2"/>
    </row>
    <row r="3" spans="1:3" ht="21" customHeight="1">
      <c r="A3" s="18" t="s">
        <v>71</v>
      </c>
      <c r="B3" s="18"/>
      <c r="C3" s="18"/>
    </row>
    <row r="4" spans="1:3" ht="15.75">
      <c r="A4" s="4"/>
      <c r="B4" s="5"/>
    </row>
    <row r="6" spans="1:3" ht="14.45" customHeight="1">
      <c r="A6" s="6" t="s">
        <v>1</v>
      </c>
      <c r="C6" s="19" t="s">
        <v>72</v>
      </c>
    </row>
    <row r="7" spans="1:3">
      <c r="A7" s="6" t="s">
        <v>2</v>
      </c>
      <c r="C7" s="19"/>
    </row>
    <row r="8" spans="1:3">
      <c r="A8">
        <v>0</v>
      </c>
      <c r="B8" t="s">
        <v>3</v>
      </c>
      <c r="C8" s="12">
        <v>4250000</v>
      </c>
    </row>
    <row r="9" spans="1:3">
      <c r="A9">
        <v>1019</v>
      </c>
      <c r="B9" t="s">
        <v>4</v>
      </c>
      <c r="C9" s="12">
        <v>46200</v>
      </c>
    </row>
    <row r="10" spans="1:3">
      <c r="A10">
        <v>1031</v>
      </c>
      <c r="B10" t="s">
        <v>42</v>
      </c>
      <c r="C10" s="12">
        <v>25000</v>
      </c>
    </row>
    <row r="11" spans="1:3">
      <c r="A11">
        <v>2310</v>
      </c>
      <c r="B11" t="s">
        <v>5</v>
      </c>
      <c r="C11" s="12">
        <v>160000</v>
      </c>
    </row>
    <row r="12" spans="1:3">
      <c r="A12">
        <v>3314</v>
      </c>
      <c r="B12" t="s">
        <v>6</v>
      </c>
      <c r="C12" s="12">
        <v>1500</v>
      </c>
    </row>
    <row r="13" spans="1:3">
      <c r="A13">
        <v>3319</v>
      </c>
      <c r="B13" t="s">
        <v>7</v>
      </c>
      <c r="C13" s="12">
        <v>0</v>
      </c>
    </row>
    <row r="14" spans="1:3">
      <c r="A14">
        <v>3392</v>
      </c>
      <c r="C14" s="12">
        <v>0</v>
      </c>
    </row>
    <row r="15" spans="1:3">
      <c r="A15">
        <v>3412</v>
      </c>
      <c r="B15" t="s">
        <v>41</v>
      </c>
      <c r="C15" s="12">
        <v>4000</v>
      </c>
    </row>
    <row r="16" spans="1:3">
      <c r="A16">
        <v>3613</v>
      </c>
      <c r="B16" t="s">
        <v>49</v>
      </c>
      <c r="C16" s="12">
        <v>6000</v>
      </c>
    </row>
    <row r="17" spans="1:3">
      <c r="A17">
        <v>3632</v>
      </c>
      <c r="B17" t="s">
        <v>57</v>
      </c>
      <c r="C17" s="12">
        <v>0</v>
      </c>
    </row>
    <row r="18" spans="1:3">
      <c r="A18">
        <v>3633</v>
      </c>
      <c r="B18" t="s">
        <v>8</v>
      </c>
      <c r="C18" s="12">
        <v>106300</v>
      </c>
    </row>
    <row r="19" spans="1:3">
      <c r="A19">
        <v>3639</v>
      </c>
      <c r="B19" t="s">
        <v>50</v>
      </c>
      <c r="C19" s="12">
        <v>55800</v>
      </c>
    </row>
    <row r="20" spans="1:3">
      <c r="A20">
        <v>3723</v>
      </c>
      <c r="B20" t="s">
        <v>9</v>
      </c>
      <c r="C20" s="12">
        <v>70000</v>
      </c>
    </row>
    <row r="21" spans="1:3">
      <c r="A21">
        <v>5512</v>
      </c>
      <c r="B21" t="s">
        <v>58</v>
      </c>
      <c r="C21" s="12">
        <v>0</v>
      </c>
    </row>
    <row r="22" spans="1:3">
      <c r="A22">
        <v>6171</v>
      </c>
      <c r="B22" t="s">
        <v>10</v>
      </c>
      <c r="C22" s="7">
        <v>0</v>
      </c>
    </row>
    <row r="23" spans="1:3">
      <c r="A23">
        <v>6310</v>
      </c>
      <c r="B23" t="s">
        <v>11</v>
      </c>
      <c r="C23" s="7">
        <v>2000</v>
      </c>
    </row>
    <row r="25" spans="1:3" ht="14.45" customHeight="1">
      <c r="A25" s="8" t="s">
        <v>12</v>
      </c>
      <c r="B25" s="8"/>
      <c r="C25" s="10">
        <f>SUM(C8:C24)</f>
        <v>4726800</v>
      </c>
    </row>
    <row r="28" spans="1:3" ht="14.45" customHeight="1">
      <c r="A28" s="6" t="s">
        <v>1</v>
      </c>
      <c r="C28" s="21"/>
    </row>
    <row r="29" spans="1:3">
      <c r="A29" s="6" t="s">
        <v>13</v>
      </c>
      <c r="C29" s="21"/>
    </row>
    <row r="30" spans="1:3">
      <c r="A30">
        <v>1031</v>
      </c>
      <c r="B30" t="s">
        <v>42</v>
      </c>
      <c r="C30" s="12">
        <v>20000</v>
      </c>
    </row>
    <row r="31" spans="1:3">
      <c r="A31">
        <v>2212</v>
      </c>
      <c r="B31" t="s">
        <v>14</v>
      </c>
      <c r="C31" s="12">
        <v>2700000</v>
      </c>
    </row>
    <row r="32" spans="1:3">
      <c r="A32">
        <v>2292</v>
      </c>
      <c r="B32" t="s">
        <v>15</v>
      </c>
      <c r="C32" s="12">
        <v>23100</v>
      </c>
    </row>
    <row r="33" spans="1:3">
      <c r="A33">
        <v>2310</v>
      </c>
      <c r="B33" t="s">
        <v>16</v>
      </c>
      <c r="C33" s="12">
        <v>3600000</v>
      </c>
    </row>
    <row r="34" spans="1:3">
      <c r="A34">
        <v>2322</v>
      </c>
      <c r="B34" t="s">
        <v>17</v>
      </c>
      <c r="C34" s="12">
        <v>0</v>
      </c>
    </row>
    <row r="35" spans="1:3">
      <c r="A35">
        <v>3314</v>
      </c>
      <c r="B35" t="s">
        <v>6</v>
      </c>
      <c r="C35" s="12">
        <v>60000</v>
      </c>
    </row>
    <row r="36" spans="1:3">
      <c r="A36">
        <v>3319</v>
      </c>
      <c r="B36" t="s">
        <v>43</v>
      </c>
      <c r="C36" s="12">
        <v>0</v>
      </c>
    </row>
    <row r="37" spans="1:3">
      <c r="A37">
        <v>3341</v>
      </c>
      <c r="B37" t="s">
        <v>18</v>
      </c>
      <c r="C37" s="11">
        <v>30000</v>
      </c>
    </row>
    <row r="38" spans="1:3">
      <c r="A38">
        <v>3392</v>
      </c>
      <c r="B38" t="s">
        <v>44</v>
      </c>
      <c r="C38" s="7">
        <v>270000</v>
      </c>
    </row>
    <row r="39" spans="1:3">
      <c r="A39">
        <v>3412</v>
      </c>
      <c r="B39" t="s">
        <v>46</v>
      </c>
      <c r="C39" s="7">
        <v>20000</v>
      </c>
    </row>
    <row r="40" spans="1:3">
      <c r="A40">
        <v>3419</v>
      </c>
      <c r="B40" t="s">
        <v>47</v>
      </c>
      <c r="C40" s="7">
        <v>10000</v>
      </c>
    </row>
    <row r="41" spans="1:3">
      <c r="A41">
        <v>3421</v>
      </c>
      <c r="B41" t="s">
        <v>19</v>
      </c>
      <c r="C41" s="7">
        <v>10000</v>
      </c>
    </row>
    <row r="42" spans="1:3">
      <c r="A42">
        <v>3613</v>
      </c>
      <c r="B42" t="s">
        <v>45</v>
      </c>
      <c r="C42" s="7">
        <v>0</v>
      </c>
    </row>
    <row r="43" spans="1:3">
      <c r="A43">
        <v>3631</v>
      </c>
      <c r="B43" t="s">
        <v>20</v>
      </c>
      <c r="C43" s="7">
        <v>100000</v>
      </c>
    </row>
    <row r="44" spans="1:3">
      <c r="A44">
        <v>3633</v>
      </c>
      <c r="B44" t="s">
        <v>21</v>
      </c>
      <c r="C44" s="7">
        <v>0</v>
      </c>
    </row>
    <row r="45" spans="1:3">
      <c r="A45">
        <v>3636</v>
      </c>
      <c r="B45" t="s">
        <v>22</v>
      </c>
      <c r="C45" s="12">
        <v>20000</v>
      </c>
    </row>
    <row r="46" spans="1:3">
      <c r="A46">
        <v>3639</v>
      </c>
      <c r="B46" t="s">
        <v>23</v>
      </c>
      <c r="C46" s="12">
        <v>20000</v>
      </c>
    </row>
    <row r="47" spans="1:3">
      <c r="A47">
        <v>3721</v>
      </c>
      <c r="B47" t="s">
        <v>24</v>
      </c>
      <c r="C47" s="12">
        <v>25000</v>
      </c>
    </row>
    <row r="48" spans="1:3">
      <c r="A48">
        <v>3722</v>
      </c>
      <c r="B48" t="s">
        <v>25</v>
      </c>
      <c r="C48" s="12">
        <v>90000</v>
      </c>
    </row>
    <row r="49" spans="1:3">
      <c r="A49">
        <v>3723</v>
      </c>
      <c r="B49" t="s">
        <v>26</v>
      </c>
      <c r="C49" s="12">
        <v>120000</v>
      </c>
    </row>
    <row r="50" spans="1:3">
      <c r="A50">
        <v>3745</v>
      </c>
      <c r="B50" t="s">
        <v>27</v>
      </c>
      <c r="C50" s="7">
        <v>150000</v>
      </c>
    </row>
    <row r="51" spans="1:3">
      <c r="A51">
        <v>3900</v>
      </c>
      <c r="B51" t="s">
        <v>28</v>
      </c>
      <c r="C51" s="7">
        <v>5000</v>
      </c>
    </row>
    <row r="52" spans="1:3">
      <c r="A52">
        <v>4359</v>
      </c>
      <c r="B52" t="s">
        <v>29</v>
      </c>
      <c r="C52" s="7">
        <v>10000</v>
      </c>
    </row>
    <row r="53" spans="1:3">
      <c r="A53">
        <v>4379</v>
      </c>
      <c r="B53" t="s">
        <v>30</v>
      </c>
      <c r="C53" s="7">
        <v>5000</v>
      </c>
    </row>
    <row r="54" spans="1:3" s="3" customFormat="1" ht="15.75">
      <c r="A54">
        <v>5213</v>
      </c>
      <c r="B54" t="s">
        <v>31</v>
      </c>
      <c r="C54" s="7">
        <v>10000</v>
      </c>
    </row>
    <row r="55" spans="1:3">
      <c r="A55">
        <v>5512</v>
      </c>
      <c r="B55" t="s">
        <v>32</v>
      </c>
      <c r="C55" s="7">
        <v>2150000</v>
      </c>
    </row>
    <row r="56" spans="1:3">
      <c r="A56">
        <v>6112</v>
      </c>
      <c r="B56" t="s">
        <v>33</v>
      </c>
      <c r="C56" s="7">
        <v>260000</v>
      </c>
    </row>
    <row r="57" spans="1:3" s="14" customFormat="1" ht="15.75">
      <c r="A57">
        <v>6171</v>
      </c>
      <c r="B57" t="s">
        <v>34</v>
      </c>
      <c r="C57" s="7">
        <v>420000</v>
      </c>
    </row>
    <row r="58" spans="1:3" ht="15.6" customHeight="1">
      <c r="A58">
        <v>6310</v>
      </c>
      <c r="B58" t="s">
        <v>35</v>
      </c>
      <c r="C58" s="12">
        <v>6500</v>
      </c>
    </row>
    <row r="59" spans="1:3" ht="15.6" customHeight="1">
      <c r="A59" s="2">
        <v>6320</v>
      </c>
      <c r="B59" t="s">
        <v>36</v>
      </c>
      <c r="C59" s="12">
        <v>40000</v>
      </c>
    </row>
    <row r="60" spans="1:3">
      <c r="A60">
        <v>6399</v>
      </c>
      <c r="B60" t="s">
        <v>37</v>
      </c>
      <c r="C60" s="12">
        <v>26000</v>
      </c>
    </row>
    <row r="61" spans="1:3">
      <c r="A61">
        <v>6402</v>
      </c>
      <c r="B61" t="s">
        <v>38</v>
      </c>
      <c r="C61" s="12">
        <v>0</v>
      </c>
    </row>
    <row r="62" spans="1:3">
      <c r="A62">
        <v>6409</v>
      </c>
      <c r="B62" t="s">
        <v>48</v>
      </c>
      <c r="C62" s="12">
        <v>0</v>
      </c>
    </row>
    <row r="63" spans="1:3">
      <c r="C63" s="12"/>
    </row>
    <row r="64" spans="1:3" ht="15.75">
      <c r="A64" s="14" t="s">
        <v>39</v>
      </c>
      <c r="B64" s="14"/>
      <c r="C64" s="9">
        <f>SUM(C30:C57)+SUM(C58:C62)</f>
        <v>10200600</v>
      </c>
    </row>
    <row r="65" spans="1:3" ht="15.75">
      <c r="A65" s="14"/>
      <c r="B65" s="14"/>
      <c r="C65" s="9"/>
    </row>
    <row r="66" spans="1:3" ht="15.75">
      <c r="A66" s="14" t="s">
        <v>40</v>
      </c>
      <c r="B66" s="14"/>
      <c r="C66" s="9">
        <f>C64-C25</f>
        <v>5473800</v>
      </c>
    </row>
    <row r="67" spans="1:3" ht="18.75">
      <c r="A67" s="8"/>
      <c r="B67" s="8"/>
      <c r="C67" s="12"/>
    </row>
    <row r="68" spans="1:3">
      <c r="A68" t="s">
        <v>52</v>
      </c>
    </row>
    <row r="69" spans="1:3">
      <c r="A69" t="s">
        <v>53</v>
      </c>
    </row>
    <row r="70" spans="1:3">
      <c r="A70" t="s">
        <v>54</v>
      </c>
    </row>
    <row r="72" spans="1:3">
      <c r="A72" t="s">
        <v>73</v>
      </c>
    </row>
    <row r="73" spans="1:3" ht="15.75">
      <c r="B73" s="3"/>
    </row>
    <row r="74" spans="1:3" ht="15.75">
      <c r="A74" s="16" t="s">
        <v>51</v>
      </c>
      <c r="B74" s="3"/>
    </row>
    <row r="75" spans="1:3">
      <c r="A75" s="13"/>
    </row>
    <row r="76" spans="1:3">
      <c r="A76" s="13"/>
    </row>
    <row r="79" spans="1:3">
      <c r="A79" s="13" t="s">
        <v>55</v>
      </c>
    </row>
    <row r="80" spans="1:3">
      <c r="A80" s="13" t="s">
        <v>74</v>
      </c>
    </row>
    <row r="81" spans="1:1">
      <c r="A81" s="13" t="s">
        <v>56</v>
      </c>
    </row>
    <row r="82" spans="1:1">
      <c r="A82" s="13" t="s">
        <v>75</v>
      </c>
    </row>
  </sheetData>
  <mergeCells count="3">
    <mergeCell ref="C28:C29"/>
    <mergeCell ref="A3:C3"/>
    <mergeCell ref="C6:C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</vt:lpstr>
      <vt:lpstr>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Uživatel</cp:lastModifiedBy>
  <cp:lastPrinted>2021-11-29T17:23:45Z</cp:lastPrinted>
  <dcterms:created xsi:type="dcterms:W3CDTF">2019-11-09T20:44:37Z</dcterms:created>
  <dcterms:modified xsi:type="dcterms:W3CDTF">2022-03-10T06:53:07Z</dcterms:modified>
</cp:coreProperties>
</file>